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dilene\Tabulky\Opravy\Opravy 2025\Benešov\CMS Rožmitál pod Třemšínem\II_176 Březnice -Bubovice - Zlív\SOUTĚŽ doplněná\"/>
    </mc:Choice>
  </mc:AlternateContent>
  <xr:revisionPtr revIDLastSave="0" documentId="13_ncr:1_{29874ADE-58F1-4B5D-900F-6F9BD63A89F3}" xr6:coauthVersionLast="47" xr6:coauthVersionMax="47" xr10:uidLastSave="{00000000-0000-0000-0000-000000000000}"/>
  <bookViews>
    <workbookView xWindow="-120" yWindow="-120" windowWidth="29040" windowHeight="15840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20" i="1"/>
  <c r="H19" i="1"/>
  <c r="H18" i="1"/>
  <c r="H17" i="1"/>
  <c r="H21" i="1"/>
  <c r="H25" i="1"/>
  <c r="H26" i="1"/>
  <c r="H22" i="1"/>
  <c r="H11" i="1"/>
  <c r="H12" i="1"/>
  <c r="H13" i="1"/>
  <c r="H14" i="1"/>
  <c r="H15" i="1"/>
  <c r="H23" i="1"/>
  <c r="H24" i="1"/>
  <c r="H27" i="1"/>
  <c r="H29" i="1"/>
  <c r="H31" i="1"/>
  <c r="H32" i="1"/>
  <c r="H33" i="1"/>
  <c r="J22" i="3"/>
  <c r="G22" i="3"/>
  <c r="H10" i="1"/>
  <c r="G25" i="3"/>
  <c r="H34" i="1" l="1"/>
  <c r="D14" i="3" s="1"/>
  <c r="D22" i="3" s="1"/>
  <c r="D26" i="3" s="1"/>
  <c r="H35" i="1" l="1"/>
  <c r="H36" i="1" s="1"/>
  <c r="G26" i="3"/>
  <c r="J25" i="3"/>
  <c r="J26" i="3" l="1"/>
</calcChain>
</file>

<file path=xl/sharedStrings.xml><?xml version="1.0" encoding="utf-8"?>
<sst xmlns="http://schemas.openxmlformats.org/spreadsheetml/2006/main" count="182" uniqueCount="141">
  <si>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</si>
  <si>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</si>
  <si>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</si>
  <si>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</si>
  <si>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</si>
  <si>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</si>
  <si>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</si>
  <si>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</si>
  <si>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</si>
  <si>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</si>
  <si>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</si>
  <si>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</si>
  <si>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</si>
  <si>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</si>
  <si>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</si>
  <si>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</si>
  <si>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</si>
  <si>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</si>
  <si>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</si>
  <si>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</si>
  <si>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</si>
  <si>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</si>
  <si>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</si>
  <si>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</si>
  <si>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</si>
  <si>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</si>
  <si>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</si>
  <si>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</si>
  <si>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</si>
  <si>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</si>
  <si>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</si>
  <si>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</si>
  <si>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</si>
  <si>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</si>
  <si>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</si>
  <si>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</si>
  <si>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</si>
  <si>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</si>
  <si>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</si>
  <si>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</si>
  <si>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</si>
  <si>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</si>
  <si>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</si>
  <si>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</si>
  <si>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</si>
  <si>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</si>
  <si>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</si>
  <si>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</si>
  <si>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</si>
  <si>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</si>
  <si>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</si>
  <si>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</si>
  <si>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</si>
  <si>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</si>
  <si>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</si>
  <si>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</si>
  <si>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</si>
  <si>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574A44</t>
  </si>
  <si>
    <t>574C06</t>
  </si>
  <si>
    <t>SPOJOVACÍ POSTŘIK Z EMULZE DO 0,5KG/M2</t>
  </si>
  <si>
    <t>KPL</t>
  </si>
  <si>
    <t>FRÉZOVÁNÍ ZPEVNĚNÝCH PLOCH ASFALTOVÝCH, ODVOZ DO 20 KM</t>
  </si>
  <si>
    <t>M3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</si>
  <si>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</si>
  <si>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</si>
  <si>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</si>
  <si>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</si>
  <si>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</si>
  <si>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</si>
  <si>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</si>
  <si>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ASFALTOVÝ BETON PRO OBRUSNÉ VRSTVY ACO 11+, tl. 50 mm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</si>
  <si>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</si>
  <si>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</si>
  <si>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</si>
  <si>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</si>
  <si>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</si>
  <si>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</si>
  <si>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</si>
  <si>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</si>
  <si>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VODOROVNÉ DOPRAVNÍ ZNAČENÍ PLASTEM HLADKÉ - DODÁVKA A POKLÁDKA</t>
  </si>
  <si>
    <t>KUS</t>
  </si>
  <si>
    <t>ZPEVNĚNÍ KRAJNIC Z RECYKLOVANÉHO MATERIÁLU TL DO 100MM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</si>
  <si>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</si>
  <si>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</si>
  <si>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</si>
  <si>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</si>
  <si>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</si>
  <si>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</si>
  <si>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</si>
  <si>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</si>
  <si>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</si>
  <si>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</si>
  <si>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asfaltový recyklát fr. 0-22 mm</t>
  </si>
  <si>
    <t>Ing. Aleš Čermák, Ph.D., MBA, ředitel</t>
  </si>
  <si>
    <t>Kapitola 12</t>
  </si>
  <si>
    <t xml:space="preserve">Rekonstrukce vozovky </t>
  </si>
  <si>
    <t>Objekt:</t>
  </si>
  <si>
    <t>Poř.č.</t>
  </si>
  <si>
    <t>Kód položky</t>
  </si>
  <si>
    <t>1</t>
  </si>
  <si>
    <t>2</t>
  </si>
  <si>
    <t>5</t>
  </si>
  <si>
    <t>6</t>
  </si>
  <si>
    <t>4</t>
  </si>
  <si>
    <t>9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</si>
  <si>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</si>
  <si>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</si>
  <si>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</si>
  <si>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</si>
  <si>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</si>
  <si>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</si>
  <si>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</si>
  <si>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</si>
  <si>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</si>
  <si>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</si>
  <si>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</si>
  <si>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DIO V Č.ZAJIŠTĚNÍ, ZAJIŠTĚNÍ A VYTYČENÍ ING. SÍTÍ, ZAJIŠTĚNÍ STANOVENÍ MÍSTNÍ ÚPRAVY NA VDZ</t>
  </si>
  <si>
    <t>II/176 Březnice - Bubovice - Zlív</t>
  </si>
  <si>
    <t>CMS Rožmitál pod Třemšínem, km 0,000 - 3,400, uzl.st. 2212A004-2212A041</t>
  </si>
  <si>
    <t>silnice II/176, km 0,000-3,400</t>
  </si>
  <si>
    <t>Březnice / CMS Rožmitál pod Třemšínem, uzl.st. 2212A004-2212A041</t>
  </si>
  <si>
    <t>úplná uzavírka, předpoklad na etapy</t>
  </si>
  <si>
    <t xml:space="preserve">VÝŠKOVÁ ÚPRAVA POKLOPŮ (šachty, vpusti) </t>
  </si>
  <si>
    <t>VÝŠKOVÁ ÚPRAVA KRYCÍCH HRNCŮ</t>
  </si>
  <si>
    <t>2300 * 0,1 * 1,5 = 345  ; 3300 * 0,25 * 1,5 = 1237</t>
  </si>
  <si>
    <t>21981 m2 * 0,04</t>
  </si>
  <si>
    <t>13110 (vyrovnávka) + 21981 (obrus)</t>
  </si>
  <si>
    <t>13110 * 0,05    (pokládka mimo obce -8871 m2)</t>
  </si>
  <si>
    <t>3440 * 0,125 * 2</t>
  </si>
  <si>
    <t>FRÉZOVÁNÍ ZPEVNĚNÝCH PLOCH ASFALTOVÝCH, ODVOZ DO 20 KM do 0,08</t>
  </si>
  <si>
    <t>19</t>
  </si>
  <si>
    <t>20</t>
  </si>
  <si>
    <t>21</t>
  </si>
  <si>
    <t>22</t>
  </si>
  <si>
    <t>574C08</t>
  </si>
  <si>
    <t>ASFALTOVÝ BETON PRO LOŽNÍ VRSTVY ACL 22+, TL. 80 mm</t>
  </si>
  <si>
    <t>3000m*1,5*0,08</t>
  </si>
  <si>
    <t>2300bm*0,5*2</t>
  </si>
  <si>
    <t>ASFALTOVÝ BETON PRO LOŽNÍ VRSTVY ACO 11+</t>
  </si>
  <si>
    <t xml:space="preserve">vyrovnávka Březnice propady 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</si>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</sst>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0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57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0" fontId="3" fillId="0" borderId="0" xfId="0" applyFont="1" applyAlignment="1" applyProtection="1"/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0" fontId="15" fillId="0" borderId="4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top"/>
    </xf>
    <xf numFmtId="0" fontId="15" fillId="0" borderId="17" xfId="0" applyFont="1" applyBorder="1" applyAlignment="1" applyProtection="1">
      <alignment vertical="top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0" fontId="7" fillId="2" borderId="39" xfId="0" applyFont="1" applyFill="1" applyBorder="1" applyAlignment="1" applyProtection="1">
      <alignment vertical="center" wrapText="1"/>
    </xf>
    <xf numFmtId="0" fontId="7" fillId="2" borderId="24" xfId="0" applyFont="1" applyFill="1" applyBorder="1" applyAlignment="1" applyProtection="1">
      <alignment horizontal="left" vertical="center" wrapText="1"/>
    </xf>
    <xf numFmtId="4" fontId="6" fillId="0" borderId="41" xfId="0" applyNumberFormat="1" applyFont="1" applyBorder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9" fontId="15" fillId="0" borderId="7" xfId="0" applyNumberFormat="1" applyFont="1" applyBorder="1" applyAlignment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  <protection locked="0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>
      <alignment vertical="center" wrapText="1"/>
      <protection locked="0"/>
    </xf>
    <xf numFmtId="0" fontId="15" fillId="0" borderId="5" xfId="0" applyFont="1" applyBorder="1" applyAlignment="1" applyProtection="1">
      <alignment vertical="center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>
      <alignment vertical="center" wrapText="1"/>
      <protection locked="0"/>
    </xf>
    <xf numFmtId="39" fontId="9" fillId="0" borderId="5" xfId="0" applyNumberFormat="1" applyFont="1" applyBorder="1" applyAlignment="1" applyProtection="1">
      <alignment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14" fontId="9" fillId="0" borderId="6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145" t="s">
        <v>11</v>
      </c>
      <c r="C1" s="146"/>
      <c r="D1" s="146"/>
      <c r="E1" s="146"/>
      <c r="F1" s="146"/>
      <c r="G1" s="146"/>
      <c r="H1" s="146"/>
      <c r="I1" s="146"/>
      <c r="J1" s="146"/>
    </row>
    <row r="2" spans="2:12" ht="12.75" customHeight="1" x14ac:dyDescent="0.15">
      <c r="B2" s="147" t="s">
        <v>12</v>
      </c>
      <c r="C2" s="148"/>
      <c r="D2" s="149" t="s">
        <v>117</v>
      </c>
      <c r="E2" s="149"/>
      <c r="F2" s="150" t="s">
        <v>13</v>
      </c>
      <c r="G2" s="151" t="s">
        <v>83</v>
      </c>
      <c r="H2" s="152"/>
      <c r="I2" s="150" t="s">
        <v>14</v>
      </c>
      <c r="J2" s="155" t="s">
        <v>84</v>
      </c>
    </row>
    <row r="3" spans="2:12" x14ac:dyDescent="0.15">
      <c r="B3" s="136"/>
      <c r="C3" s="135"/>
      <c r="D3" s="137"/>
      <c r="E3" s="137"/>
      <c r="F3" s="135"/>
      <c r="G3" s="153"/>
      <c r="H3" s="154"/>
      <c r="I3" s="135"/>
      <c r="J3" s="133"/>
    </row>
    <row r="4" spans="2:12" x14ac:dyDescent="0.15">
      <c r="B4" s="134" t="s">
        <v>15</v>
      </c>
      <c r="C4" s="135"/>
      <c r="D4" s="141" t="s">
        <v>95</v>
      </c>
      <c r="E4" s="142"/>
      <c r="F4" s="138" t="s">
        <v>16</v>
      </c>
      <c r="G4" s="137"/>
      <c r="H4" s="139"/>
      <c r="I4" s="138" t="s">
        <v>14</v>
      </c>
      <c r="J4" s="140"/>
    </row>
    <row r="5" spans="2:12" x14ac:dyDescent="0.15">
      <c r="B5" s="136"/>
      <c r="C5" s="135"/>
      <c r="D5" s="143"/>
      <c r="E5" s="144"/>
      <c r="F5" s="135"/>
      <c r="G5" s="139"/>
      <c r="H5" s="139"/>
      <c r="I5" s="135"/>
      <c r="J5" s="133"/>
    </row>
    <row r="6" spans="2:12" ht="13.15" customHeight="1" x14ac:dyDescent="0.15">
      <c r="B6" s="134" t="s">
        <v>17</v>
      </c>
      <c r="C6" s="135"/>
      <c r="D6" s="141" t="s">
        <v>118</v>
      </c>
      <c r="E6" s="142"/>
      <c r="F6" s="138" t="s">
        <v>18</v>
      </c>
      <c r="G6" s="137"/>
      <c r="H6" s="139"/>
      <c r="I6" s="138" t="s">
        <v>14</v>
      </c>
      <c r="J6" s="140"/>
    </row>
    <row r="7" spans="2:12" x14ac:dyDescent="0.15">
      <c r="B7" s="136"/>
      <c r="C7" s="135"/>
      <c r="D7" s="143"/>
      <c r="E7" s="144"/>
      <c r="F7" s="135"/>
      <c r="G7" s="139"/>
      <c r="H7" s="139"/>
      <c r="I7" s="135"/>
      <c r="J7" s="133"/>
    </row>
    <row r="8" spans="2:12" x14ac:dyDescent="0.15">
      <c r="B8" s="134" t="s">
        <v>85</v>
      </c>
      <c r="C8" s="135"/>
      <c r="D8" s="137">
        <v>2025</v>
      </c>
      <c r="E8" s="137"/>
      <c r="F8" s="138" t="s">
        <v>86</v>
      </c>
      <c r="G8" s="139"/>
      <c r="H8" s="139"/>
      <c r="I8" s="138" t="s">
        <v>87</v>
      </c>
      <c r="J8" s="140"/>
    </row>
    <row r="9" spans="2:12" x14ac:dyDescent="0.15">
      <c r="B9" s="136"/>
      <c r="C9" s="135"/>
      <c r="D9" s="137"/>
      <c r="E9" s="137"/>
      <c r="F9" s="135"/>
      <c r="G9" s="139"/>
      <c r="H9" s="139"/>
      <c r="I9" s="135"/>
      <c r="J9" s="133"/>
    </row>
    <row r="10" spans="2:12" x14ac:dyDescent="0.15">
      <c r="B10" s="134" t="s">
        <v>88</v>
      </c>
      <c r="C10" s="135"/>
      <c r="D10" s="137" t="s">
        <v>94</v>
      </c>
      <c r="E10" s="139"/>
      <c r="F10" s="138" t="s">
        <v>19</v>
      </c>
      <c r="G10" s="137"/>
      <c r="H10" s="139"/>
      <c r="I10" s="138" t="s">
        <v>20</v>
      </c>
      <c r="J10" s="132"/>
    </row>
    <row r="11" spans="2:12" x14ac:dyDescent="0.15">
      <c r="B11" s="136"/>
      <c r="C11" s="135"/>
      <c r="D11" s="139"/>
      <c r="E11" s="139"/>
      <c r="F11" s="135"/>
      <c r="G11" s="139"/>
      <c r="H11" s="139"/>
      <c r="I11" s="135"/>
      <c r="J11" s="133"/>
    </row>
    <row r="12" spans="2:12" ht="23.45" customHeight="1" thickBot="1" x14ac:dyDescent="0.2">
      <c r="B12" s="126" t="s">
        <v>21</v>
      </c>
      <c r="C12" s="127"/>
      <c r="D12" s="127"/>
      <c r="E12" s="127"/>
      <c r="F12" s="127"/>
      <c r="G12" s="127"/>
      <c r="H12" s="127"/>
      <c r="I12" s="127"/>
      <c r="J12" s="128"/>
    </row>
    <row r="13" spans="2:12" ht="26.45" customHeight="1" x14ac:dyDescent="0.15">
      <c r="B13" s="16" t="s">
        <v>22</v>
      </c>
      <c r="C13" s="129" t="s">
        <v>23</v>
      </c>
      <c r="D13" s="130"/>
      <c r="E13" s="17" t="s">
        <v>24</v>
      </c>
      <c r="F13" s="129" t="s">
        <v>25</v>
      </c>
      <c r="G13" s="130"/>
      <c r="H13" s="17" t="s">
        <v>26</v>
      </c>
      <c r="I13" s="129" t="s">
        <v>27</v>
      </c>
      <c r="J13" s="131"/>
    </row>
    <row r="14" spans="2:12" ht="15.2" customHeight="1" x14ac:dyDescent="0.15">
      <c r="B14" s="18" t="s">
        <v>28</v>
      </c>
      <c r="C14" s="19" t="s">
        <v>29</v>
      </c>
      <c r="D14" s="73">
        <f>SUM(rozpočet!H34)</f>
        <v>0</v>
      </c>
      <c r="E14" s="123" t="s">
        <v>30</v>
      </c>
      <c r="F14" s="124"/>
      <c r="G14" s="20">
        <v>0</v>
      </c>
      <c r="H14" s="123" t="s">
        <v>31</v>
      </c>
      <c r="I14" s="124"/>
      <c r="J14" s="21">
        <v>0</v>
      </c>
    </row>
    <row r="15" spans="2:12" ht="15.2" customHeight="1" x14ac:dyDescent="0.15">
      <c r="B15" s="18"/>
      <c r="C15" s="19" t="s">
        <v>32</v>
      </c>
      <c r="D15" s="20">
        <v>0</v>
      </c>
      <c r="E15" s="123" t="s">
        <v>33</v>
      </c>
      <c r="F15" s="124"/>
      <c r="G15" s="20">
        <v>0</v>
      </c>
      <c r="H15" s="123" t="s">
        <v>34</v>
      </c>
      <c r="I15" s="124"/>
      <c r="J15" s="21">
        <v>0</v>
      </c>
      <c r="L15" s="22"/>
    </row>
    <row r="16" spans="2:12" ht="15.2" customHeight="1" x14ac:dyDescent="0.15">
      <c r="B16" s="18" t="s">
        <v>35</v>
      </c>
      <c r="C16" s="19" t="s">
        <v>29</v>
      </c>
      <c r="D16" s="20">
        <v>0</v>
      </c>
      <c r="E16" s="123" t="s">
        <v>36</v>
      </c>
      <c r="F16" s="124"/>
      <c r="G16" s="20">
        <v>0</v>
      </c>
      <c r="H16" s="123" t="s">
        <v>37</v>
      </c>
      <c r="I16" s="124"/>
      <c r="J16" s="21">
        <v>0</v>
      </c>
    </row>
    <row r="17" spans="2:10" ht="15.2" customHeight="1" x14ac:dyDescent="0.15">
      <c r="B17" s="18"/>
      <c r="C17" s="19" t="s">
        <v>32</v>
      </c>
      <c r="D17" s="20">
        <v>0</v>
      </c>
      <c r="E17" s="123"/>
      <c r="F17" s="124"/>
      <c r="G17" s="23"/>
      <c r="H17" s="123" t="s">
        <v>38</v>
      </c>
      <c r="I17" s="124"/>
      <c r="J17" s="21">
        <v>0</v>
      </c>
    </row>
    <row r="18" spans="2:10" ht="15.2" customHeight="1" x14ac:dyDescent="0.15">
      <c r="B18" s="18" t="s">
        <v>39</v>
      </c>
      <c r="C18" s="19" t="s">
        <v>29</v>
      </c>
      <c r="D18" s="20">
        <v>0</v>
      </c>
      <c r="E18" s="123"/>
      <c r="F18" s="124"/>
      <c r="G18" s="23"/>
      <c r="H18" s="123" t="s">
        <v>40</v>
      </c>
      <c r="I18" s="124"/>
      <c r="J18" s="21">
        <v>0</v>
      </c>
    </row>
    <row r="19" spans="2:10" ht="15.2" customHeight="1" x14ac:dyDescent="0.15">
      <c r="B19" s="18"/>
      <c r="C19" s="19" t="s">
        <v>32</v>
      </c>
      <c r="D19" s="20">
        <v>0</v>
      </c>
      <c r="E19" s="123"/>
      <c r="F19" s="124"/>
      <c r="G19" s="23"/>
      <c r="H19" s="123" t="s">
        <v>41</v>
      </c>
      <c r="I19" s="124"/>
      <c r="J19" s="21">
        <v>0</v>
      </c>
    </row>
    <row r="20" spans="2:10" ht="15.2" customHeight="1" x14ac:dyDescent="0.15">
      <c r="B20" s="121" t="s">
        <v>42</v>
      </c>
      <c r="C20" s="122"/>
      <c r="D20" s="20">
        <v>0</v>
      </c>
      <c r="E20" s="123"/>
      <c r="F20" s="124"/>
      <c r="G20" s="23"/>
      <c r="H20" s="123"/>
      <c r="I20" s="124"/>
      <c r="J20" s="24"/>
    </row>
    <row r="21" spans="2:10" ht="15.2" customHeight="1" x14ac:dyDescent="0.15">
      <c r="B21" s="121" t="s">
        <v>43</v>
      </c>
      <c r="C21" s="122"/>
      <c r="D21" s="20">
        <v>0</v>
      </c>
      <c r="E21" s="123"/>
      <c r="F21" s="124"/>
      <c r="G21" s="23"/>
      <c r="H21" s="123"/>
      <c r="I21" s="124"/>
      <c r="J21" s="24"/>
    </row>
    <row r="22" spans="2:10" ht="16.7" customHeight="1" x14ac:dyDescent="0.15">
      <c r="B22" s="121" t="s">
        <v>44</v>
      </c>
      <c r="C22" s="122"/>
      <c r="D22" s="73">
        <f>SUM(D14:D21)</f>
        <v>0</v>
      </c>
      <c r="E22" s="125" t="s">
        <v>45</v>
      </c>
      <c r="F22" s="122"/>
      <c r="G22" s="73">
        <f>SUM(G14:G21)</f>
        <v>0</v>
      </c>
      <c r="H22" s="125" t="s">
        <v>46</v>
      </c>
      <c r="I22" s="122"/>
      <c r="J22" s="74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18" t="s">
        <v>47</v>
      </c>
      <c r="C24" s="119"/>
      <c r="D24" s="28">
        <v>0</v>
      </c>
      <c r="J24" s="29"/>
    </row>
    <row r="25" spans="2:10" ht="15.2" customHeight="1" x14ac:dyDescent="0.15">
      <c r="B25" s="118" t="s">
        <v>48</v>
      </c>
      <c r="C25" s="119"/>
      <c r="D25" s="28">
        <v>0</v>
      </c>
      <c r="E25" s="120" t="s">
        <v>49</v>
      </c>
      <c r="F25" s="119"/>
      <c r="G25" s="28">
        <f>ROUND(D25*(14/100),2)</f>
        <v>0</v>
      </c>
      <c r="H25" s="120" t="s">
        <v>9</v>
      </c>
      <c r="I25" s="119"/>
      <c r="J25" s="30">
        <f>SUM(D24:D26)</f>
        <v>0</v>
      </c>
    </row>
    <row r="26" spans="2:10" ht="15.2" customHeight="1" x14ac:dyDescent="0.15">
      <c r="B26" s="118" t="s">
        <v>50</v>
      </c>
      <c r="C26" s="119"/>
      <c r="D26" s="28">
        <f>D22+G22*J22</f>
        <v>0</v>
      </c>
      <c r="E26" s="120" t="s">
        <v>3</v>
      </c>
      <c r="F26" s="119"/>
      <c r="G26" s="28">
        <f>(ROUND(D26,2)*(21/100))</f>
        <v>0</v>
      </c>
      <c r="H26" s="120" t="s">
        <v>51</v>
      </c>
      <c r="I26" s="119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09"/>
      <c r="C28" s="110"/>
      <c r="D28" s="111"/>
      <c r="E28" s="112" t="s">
        <v>13</v>
      </c>
      <c r="F28" s="113"/>
      <c r="G28" s="114"/>
      <c r="H28" s="112" t="s">
        <v>18</v>
      </c>
      <c r="I28" s="113"/>
      <c r="J28" s="115"/>
    </row>
    <row r="29" spans="2:10" ht="14.45" customHeight="1" x14ac:dyDescent="0.15">
      <c r="B29" s="101"/>
      <c r="C29" s="102"/>
      <c r="D29" s="102"/>
      <c r="E29" s="116" t="s">
        <v>93</v>
      </c>
      <c r="F29" s="110"/>
      <c r="G29" s="110"/>
      <c r="H29" s="116"/>
      <c r="I29" s="110"/>
      <c r="J29" s="117"/>
    </row>
    <row r="30" spans="2:10" ht="14.45" customHeight="1" x14ac:dyDescent="0.15">
      <c r="B30" s="101"/>
      <c r="C30" s="102"/>
      <c r="D30" s="103"/>
      <c r="E30" s="104"/>
      <c r="F30" s="102"/>
      <c r="G30" s="103"/>
      <c r="H30" s="104"/>
      <c r="I30" s="102"/>
      <c r="J30" s="105"/>
    </row>
    <row r="31" spans="2:10" ht="14.45" customHeight="1" x14ac:dyDescent="0.15">
      <c r="B31" s="101"/>
      <c r="C31" s="102"/>
      <c r="D31" s="103"/>
      <c r="E31" s="106"/>
      <c r="F31" s="107"/>
      <c r="G31" s="108"/>
      <c r="H31" s="104"/>
      <c r="I31" s="102"/>
      <c r="J31" s="105"/>
    </row>
    <row r="32" spans="2:10" ht="14.45" customHeight="1" thickBot="1" x14ac:dyDescent="0.2">
      <c r="B32" s="94"/>
      <c r="C32" s="95"/>
      <c r="D32" s="96"/>
      <c r="E32" s="97" t="s">
        <v>52</v>
      </c>
      <c r="F32" s="98"/>
      <c r="G32" s="99"/>
      <c r="H32" s="97" t="s">
        <v>52</v>
      </c>
      <c r="I32" s="98"/>
      <c r="J32" s="100"/>
    </row>
    <row r="35" spans="2:4" ht="15" x14ac:dyDescent="0.15">
      <c r="B35" s="79"/>
      <c r="C35" s="79"/>
      <c r="D35" s="79"/>
    </row>
    <row r="36" spans="2:4" ht="15" x14ac:dyDescent="0.15">
      <c r="B36" s="79"/>
      <c r="C36" s="79"/>
      <c r="D36" s="79"/>
    </row>
  </sheetData>
  <mergeCells count="78">
    <mergeCell ref="B1:J1"/>
    <mergeCell ref="B2:C3"/>
    <mergeCell ref="D2:E3"/>
    <mergeCell ref="F2:F3"/>
    <mergeCell ref="G2:H3"/>
    <mergeCell ref="I2:I3"/>
    <mergeCell ref="J2:J3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B12:J12"/>
    <mergeCell ref="C13:D13"/>
    <mergeCell ref="F13:G13"/>
    <mergeCell ref="I13:J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4:C24"/>
    <mergeCell ref="B25:C25"/>
    <mergeCell ref="E25:F25"/>
    <mergeCell ref="H25:I25"/>
    <mergeCell ref="B26:C26"/>
    <mergeCell ref="E26:F26"/>
    <mergeCell ref="H26:I26"/>
    <mergeCell ref="B28:D28"/>
    <mergeCell ref="E28:G28"/>
    <mergeCell ref="H28:J28"/>
    <mergeCell ref="B29:D29"/>
    <mergeCell ref="E29:G29"/>
    <mergeCell ref="H29:J29"/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42"/>
  <sheetViews>
    <sheetView showGridLines="0" workbookViewId="0">
      <selection activeCell="B1" sqref="B1:H1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3.16406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51.5" style="1" customWidth="1"/>
    <col min="10" max="16384" width="10.5" style="1"/>
  </cols>
  <sheetData>
    <row r="1" spans="2:9" ht="27.75" customHeight="1" x14ac:dyDescent="0.15">
      <c r="B1" s="156" t="s">
        <v>82</v>
      </c>
      <c r="C1" s="156"/>
      <c r="D1" s="156"/>
      <c r="E1" s="156"/>
      <c r="F1" s="156"/>
      <c r="G1" s="156"/>
      <c r="H1" s="156"/>
    </row>
    <row r="2" spans="2:9" ht="12.75" customHeight="1" x14ac:dyDescent="0.2">
      <c r="B2" s="71" t="s">
        <v>53</v>
      </c>
      <c r="C2" s="71"/>
      <c r="D2" s="52" t="s">
        <v>117</v>
      </c>
      <c r="E2" s="12" t="s">
        <v>2</v>
      </c>
      <c r="F2" s="6"/>
      <c r="G2" s="6"/>
      <c r="H2" s="6"/>
    </row>
    <row r="3" spans="2:9" ht="12.75" customHeight="1" x14ac:dyDescent="0.2">
      <c r="B3" s="71" t="s">
        <v>96</v>
      </c>
      <c r="C3" s="71"/>
      <c r="D3" s="52" t="s">
        <v>119</v>
      </c>
      <c r="E3" s="6"/>
      <c r="F3" s="6"/>
      <c r="G3" s="8"/>
      <c r="H3" s="6"/>
    </row>
    <row r="4" spans="2:9" ht="13.5" customHeight="1" x14ac:dyDescent="0.2">
      <c r="B4" s="72" t="s">
        <v>91</v>
      </c>
      <c r="C4" s="72"/>
      <c r="D4" s="52" t="s">
        <v>120</v>
      </c>
      <c r="E4" s="7"/>
      <c r="F4" s="6"/>
      <c r="G4" s="6"/>
      <c r="H4" s="6"/>
    </row>
    <row r="5" spans="2:9" ht="27.75" customHeight="1" x14ac:dyDescent="0.2">
      <c r="B5" s="8" t="s">
        <v>90</v>
      </c>
      <c r="C5" s="8"/>
      <c r="D5" s="52" t="s">
        <v>89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54</v>
      </c>
      <c r="G6" s="6"/>
      <c r="H6" s="32" t="s">
        <v>2</v>
      </c>
    </row>
    <row r="7" spans="2:9" ht="12.75" customHeight="1" x14ac:dyDescent="0.2">
      <c r="B7" s="8" t="s">
        <v>1</v>
      </c>
      <c r="C7" s="8"/>
      <c r="D7" s="9"/>
      <c r="E7" s="11"/>
      <c r="F7" s="9" t="s">
        <v>55</v>
      </c>
      <c r="G7" s="78"/>
      <c r="H7" s="33" t="s">
        <v>2</v>
      </c>
    </row>
    <row r="8" spans="2:9" ht="24" customHeight="1" thickBot="1" x14ac:dyDescent="0.2"/>
    <row r="9" spans="2:9" s="13" customFormat="1" ht="31.5" customHeight="1" thickBot="1" x14ac:dyDescent="0.2">
      <c r="B9" s="81" t="s">
        <v>97</v>
      </c>
      <c r="C9" s="80" t="s">
        <v>98</v>
      </c>
      <c r="D9" s="68" t="s">
        <v>4</v>
      </c>
      <c r="E9" s="14" t="s">
        <v>0</v>
      </c>
      <c r="F9" s="68" t="s">
        <v>5</v>
      </c>
      <c r="G9" s="69" t="s">
        <v>6</v>
      </c>
      <c r="H9" s="70" t="s">
        <v>7</v>
      </c>
      <c r="I9" s="51" t="s">
        <v>56</v>
      </c>
    </row>
    <row r="10" spans="2:9" s="13" customFormat="1" ht="25.5" x14ac:dyDescent="0.15">
      <c r="B10" s="43" t="s">
        <v>99</v>
      </c>
      <c r="C10" s="43" t="s">
        <v>8</v>
      </c>
      <c r="D10" s="92" t="s">
        <v>116</v>
      </c>
      <c r="E10" s="85" t="s">
        <v>60</v>
      </c>
      <c r="F10" s="86">
        <v>1</v>
      </c>
      <c r="G10" s="87"/>
      <c r="H10" s="88">
        <f t="shared" ref="H10:H33" si="0">G10*F10</f>
        <v>0</v>
      </c>
      <c r="I10" s="90" t="s">
        <v>121</v>
      </c>
    </row>
    <row r="11" spans="2:9" s="13" customFormat="1" ht="12.75" customHeight="1" x14ac:dyDescent="0.15">
      <c r="B11" s="84" t="s">
        <v>100</v>
      </c>
      <c r="C11" s="44">
        <v>113728</v>
      </c>
      <c r="D11" s="49" t="s">
        <v>61</v>
      </c>
      <c r="E11" s="36" t="s">
        <v>62</v>
      </c>
      <c r="F11" s="34">
        <v>880</v>
      </c>
      <c r="G11" s="35"/>
      <c r="H11" s="41">
        <f t="shared" si="0"/>
        <v>0</v>
      </c>
      <c r="I11" s="76" t="s">
        <v>125</v>
      </c>
    </row>
    <row r="12" spans="2:9" s="13" customFormat="1" ht="12.75" customHeight="1" x14ac:dyDescent="0.15">
      <c r="B12" s="84" t="s">
        <v>140</v>
      </c>
      <c r="C12" s="44">
        <v>93818</v>
      </c>
      <c r="D12" s="49" t="s">
        <v>64</v>
      </c>
      <c r="E12" s="36" t="s">
        <v>65</v>
      </c>
      <c r="F12" s="34">
        <v>21981</v>
      </c>
      <c r="G12" s="35"/>
      <c r="H12" s="41">
        <f t="shared" si="0"/>
        <v>0</v>
      </c>
      <c r="I12" s="76"/>
    </row>
    <row r="13" spans="2:9" s="13" customFormat="1" ht="12.75" customHeight="1" x14ac:dyDescent="0.15">
      <c r="B13" s="84" t="s">
        <v>103</v>
      </c>
      <c r="C13" s="44" t="s">
        <v>58</v>
      </c>
      <c r="D13" s="49" t="s">
        <v>74</v>
      </c>
      <c r="E13" s="36" t="s">
        <v>62</v>
      </c>
      <c r="F13" s="34">
        <v>655</v>
      </c>
      <c r="G13" s="35"/>
      <c r="H13" s="41">
        <f t="shared" si="0"/>
        <v>0</v>
      </c>
      <c r="I13" s="76" t="s">
        <v>127</v>
      </c>
    </row>
    <row r="14" spans="2:9" s="13" customFormat="1" ht="12.75" customHeight="1" x14ac:dyDescent="0.15">
      <c r="B14" s="84" t="s">
        <v>101</v>
      </c>
      <c r="C14" s="44" t="s">
        <v>57</v>
      </c>
      <c r="D14" s="49" t="s">
        <v>70</v>
      </c>
      <c r="E14" s="36" t="s">
        <v>65</v>
      </c>
      <c r="F14" s="34">
        <v>21981</v>
      </c>
      <c r="G14" s="35"/>
      <c r="H14" s="41">
        <f t="shared" si="0"/>
        <v>0</v>
      </c>
      <c r="I14" s="76"/>
    </row>
    <row r="15" spans="2:9" s="13" customFormat="1" ht="12.75" customHeight="1" x14ac:dyDescent="0.15">
      <c r="B15" s="84" t="s">
        <v>102</v>
      </c>
      <c r="C15" s="44">
        <v>572213</v>
      </c>
      <c r="D15" s="49" t="s">
        <v>59</v>
      </c>
      <c r="E15" s="36" t="s">
        <v>65</v>
      </c>
      <c r="F15" s="34">
        <v>35091</v>
      </c>
      <c r="G15" s="35"/>
      <c r="H15" s="41">
        <f t="shared" si="0"/>
        <v>0</v>
      </c>
      <c r="I15" s="76" t="s">
        <v>126</v>
      </c>
    </row>
    <row r="16" spans="2:9" s="13" customFormat="1" ht="12.75" customHeight="1" x14ac:dyDescent="0.15">
      <c r="B16" s="84" t="s">
        <v>105</v>
      </c>
      <c r="C16" s="44" t="s">
        <v>58</v>
      </c>
      <c r="D16" s="49" t="s">
        <v>138</v>
      </c>
      <c r="E16" s="36" t="s">
        <v>62</v>
      </c>
      <c r="F16" s="34">
        <v>100</v>
      </c>
      <c r="G16" s="35"/>
      <c r="H16" s="41">
        <f t="shared" ref="H16" si="1">G16*F16</f>
        <v>0</v>
      </c>
      <c r="I16" s="76" t="s">
        <v>139</v>
      </c>
    </row>
    <row r="17" spans="2:9" s="13" customFormat="1" ht="12.75" customHeight="1" x14ac:dyDescent="0.15">
      <c r="B17" s="84" t="s">
        <v>106</v>
      </c>
      <c r="C17" s="44">
        <v>113728</v>
      </c>
      <c r="D17" s="49" t="s">
        <v>129</v>
      </c>
      <c r="E17" s="36" t="s">
        <v>62</v>
      </c>
      <c r="F17" s="34">
        <v>360</v>
      </c>
      <c r="G17" s="35"/>
      <c r="H17" s="41">
        <f t="shared" ref="H17:H20" si="2">G17*F17</f>
        <v>0</v>
      </c>
      <c r="I17" s="76" t="s">
        <v>136</v>
      </c>
    </row>
    <row r="18" spans="2:9" s="13" customFormat="1" ht="12.75" customHeight="1" x14ac:dyDescent="0.15">
      <c r="B18" s="84" t="s">
        <v>104</v>
      </c>
      <c r="C18" s="44">
        <v>93818</v>
      </c>
      <c r="D18" s="49" t="s">
        <v>64</v>
      </c>
      <c r="E18" s="36" t="s">
        <v>65</v>
      </c>
      <c r="F18" s="34">
        <v>4500</v>
      </c>
      <c r="G18" s="35"/>
      <c r="H18" s="41">
        <f t="shared" si="2"/>
        <v>0</v>
      </c>
      <c r="I18" s="76"/>
    </row>
    <row r="19" spans="2:9" s="13" customFormat="1" ht="12.75" customHeight="1" x14ac:dyDescent="0.15">
      <c r="B19" s="84" t="s">
        <v>107</v>
      </c>
      <c r="C19" s="44">
        <v>572213</v>
      </c>
      <c r="D19" s="49" t="s">
        <v>59</v>
      </c>
      <c r="E19" s="36" t="s">
        <v>65</v>
      </c>
      <c r="F19" s="34">
        <v>4500</v>
      </c>
      <c r="G19" s="35"/>
      <c r="H19" s="41">
        <f t="shared" si="2"/>
        <v>0</v>
      </c>
      <c r="I19" s="76"/>
    </row>
    <row r="20" spans="2:9" s="13" customFormat="1" ht="12.75" customHeight="1" x14ac:dyDescent="0.15">
      <c r="B20" s="84" t="s">
        <v>108</v>
      </c>
      <c r="C20" s="44" t="s">
        <v>134</v>
      </c>
      <c r="D20" s="49" t="s">
        <v>135</v>
      </c>
      <c r="E20" s="36" t="s">
        <v>62</v>
      </c>
      <c r="F20" s="34">
        <v>360</v>
      </c>
      <c r="G20" s="35"/>
      <c r="H20" s="41">
        <f t="shared" si="2"/>
        <v>0</v>
      </c>
      <c r="I20" s="76" t="s">
        <v>136</v>
      </c>
    </row>
    <row r="21" spans="2:9" s="13" customFormat="1" ht="12.75" customHeight="1" x14ac:dyDescent="0.15">
      <c r="B21" s="84" t="s">
        <v>109</v>
      </c>
      <c r="C21" s="45">
        <v>89921</v>
      </c>
      <c r="D21" s="53" t="s">
        <v>122</v>
      </c>
      <c r="E21" s="39" t="s">
        <v>80</v>
      </c>
      <c r="F21" s="40">
        <v>17</v>
      </c>
      <c r="G21" s="34"/>
      <c r="H21" s="41">
        <f t="shared" si="0"/>
        <v>0</v>
      </c>
      <c r="I21" s="76"/>
    </row>
    <row r="22" spans="2:9" s="13" customFormat="1" ht="12.75" customHeight="1" x14ac:dyDescent="0.15">
      <c r="B22" s="84" t="s">
        <v>110</v>
      </c>
      <c r="C22" s="45">
        <v>89923</v>
      </c>
      <c r="D22" s="53" t="s">
        <v>123</v>
      </c>
      <c r="E22" s="39" t="s">
        <v>80</v>
      </c>
      <c r="F22" s="40">
        <v>23</v>
      </c>
      <c r="G22" s="34"/>
      <c r="H22" s="41">
        <f t="shared" si="0"/>
        <v>0</v>
      </c>
      <c r="I22" s="76"/>
    </row>
    <row r="23" spans="2:9" s="13" customFormat="1" ht="12.75" customHeight="1" x14ac:dyDescent="0.15">
      <c r="B23" s="84" t="s">
        <v>111</v>
      </c>
      <c r="C23" s="44">
        <v>113761</v>
      </c>
      <c r="D23" s="53" t="s">
        <v>75</v>
      </c>
      <c r="E23" s="39" t="s">
        <v>63</v>
      </c>
      <c r="F23" s="40">
        <v>1410</v>
      </c>
      <c r="G23" s="34"/>
      <c r="H23" s="41">
        <f t="shared" si="0"/>
        <v>0</v>
      </c>
      <c r="I23" s="76" t="s">
        <v>2</v>
      </c>
    </row>
    <row r="24" spans="2:9" s="13" customFormat="1" ht="12.75" customHeight="1" x14ac:dyDescent="0.15">
      <c r="B24" s="84" t="s">
        <v>112</v>
      </c>
      <c r="C24" s="45">
        <v>931312</v>
      </c>
      <c r="D24" s="53" t="s">
        <v>76</v>
      </c>
      <c r="E24" s="39" t="s">
        <v>63</v>
      </c>
      <c r="F24" s="40">
        <v>1410</v>
      </c>
      <c r="G24" s="34"/>
      <c r="H24" s="41">
        <f t="shared" si="0"/>
        <v>0</v>
      </c>
      <c r="I24" s="76" t="s">
        <v>2</v>
      </c>
    </row>
    <row r="25" spans="2:9" s="13" customFormat="1" ht="12.75" customHeight="1" x14ac:dyDescent="0.15">
      <c r="B25" s="84" t="s">
        <v>113</v>
      </c>
      <c r="C25" s="45">
        <v>12922</v>
      </c>
      <c r="D25" s="53" t="s">
        <v>77</v>
      </c>
      <c r="E25" s="39" t="s">
        <v>65</v>
      </c>
      <c r="F25" s="40">
        <v>2300</v>
      </c>
      <c r="G25" s="93"/>
      <c r="H25" s="41">
        <f t="shared" si="0"/>
        <v>0</v>
      </c>
      <c r="I25" s="76" t="s">
        <v>137</v>
      </c>
    </row>
    <row r="26" spans="2:9" s="13" customFormat="1" ht="12.75" customHeight="1" x14ac:dyDescent="0.15">
      <c r="B26" s="84" t="s">
        <v>114</v>
      </c>
      <c r="C26" s="45">
        <v>12931</v>
      </c>
      <c r="D26" s="53" t="s">
        <v>78</v>
      </c>
      <c r="E26" s="39" t="s">
        <v>63</v>
      </c>
      <c r="F26" s="40">
        <v>3300</v>
      </c>
      <c r="G26" s="93"/>
      <c r="H26" s="41">
        <f t="shared" si="0"/>
        <v>0</v>
      </c>
      <c r="I26" s="76"/>
    </row>
    <row r="27" spans="2:9" s="13" customFormat="1" ht="28.5" customHeight="1" x14ac:dyDescent="0.15">
      <c r="B27" s="84" t="s">
        <v>115</v>
      </c>
      <c r="C27" s="46" t="s">
        <v>71</v>
      </c>
      <c r="D27" s="89" t="s">
        <v>72</v>
      </c>
      <c r="E27" s="39" t="s">
        <v>66</v>
      </c>
      <c r="F27" s="40">
        <v>1582</v>
      </c>
      <c r="G27" s="93"/>
      <c r="H27" s="41">
        <f t="shared" si="0"/>
        <v>0</v>
      </c>
      <c r="I27" s="90" t="s">
        <v>124</v>
      </c>
    </row>
    <row r="28" spans="2:9" s="13" customFormat="1" ht="50.25" customHeight="1" x14ac:dyDescent="0.15">
      <c r="B28" s="84"/>
      <c r="C28" s="47"/>
      <c r="D28" s="91" t="s">
        <v>73</v>
      </c>
      <c r="E28" s="39"/>
      <c r="F28" s="40"/>
      <c r="G28" s="93"/>
      <c r="H28" s="41"/>
      <c r="I28" s="76"/>
    </row>
    <row r="29" spans="2:9" s="13" customFormat="1" ht="12.75" customHeight="1" x14ac:dyDescent="0.15">
      <c r="B29" s="84" t="s">
        <v>130</v>
      </c>
      <c r="C29" s="45">
        <v>56962</v>
      </c>
      <c r="D29" s="53" t="s">
        <v>81</v>
      </c>
      <c r="E29" s="39" t="s">
        <v>65</v>
      </c>
      <c r="F29" s="40">
        <v>2300</v>
      </c>
      <c r="G29" s="93"/>
      <c r="H29" s="41">
        <f t="shared" si="0"/>
        <v>0</v>
      </c>
      <c r="I29" s="76" t="s">
        <v>137</v>
      </c>
    </row>
    <row r="30" spans="2:9" s="13" customFormat="1" ht="12.75" customHeight="1" x14ac:dyDescent="0.15">
      <c r="B30" s="45"/>
      <c r="C30" s="45"/>
      <c r="D30" s="75" t="s">
        <v>92</v>
      </c>
      <c r="E30" s="39"/>
      <c r="F30" s="40"/>
      <c r="G30" s="93"/>
      <c r="H30" s="41"/>
      <c r="I30" s="76"/>
    </row>
    <row r="31" spans="2:9" s="13" customFormat="1" ht="12.75" customHeight="1" x14ac:dyDescent="0.15">
      <c r="B31" s="84" t="s">
        <v>131</v>
      </c>
      <c r="C31" s="46">
        <v>915111</v>
      </c>
      <c r="D31" s="49" t="s">
        <v>67</v>
      </c>
      <c r="E31" s="36" t="s">
        <v>65</v>
      </c>
      <c r="F31" s="34">
        <v>860</v>
      </c>
      <c r="G31" s="35"/>
      <c r="H31" s="41">
        <f t="shared" si="0"/>
        <v>0</v>
      </c>
      <c r="I31" s="76" t="s">
        <v>128</v>
      </c>
    </row>
    <row r="32" spans="2:9" s="13" customFormat="1" ht="12.75" customHeight="1" x14ac:dyDescent="0.15">
      <c r="B32" s="84" t="s">
        <v>132</v>
      </c>
      <c r="C32" s="45">
        <v>915211</v>
      </c>
      <c r="D32" s="53" t="s">
        <v>79</v>
      </c>
      <c r="E32" s="39" t="s">
        <v>65</v>
      </c>
      <c r="F32" s="40">
        <v>860</v>
      </c>
      <c r="G32" s="34"/>
      <c r="H32" s="41">
        <f t="shared" si="0"/>
        <v>0</v>
      </c>
      <c r="I32" s="76" t="s">
        <v>128</v>
      </c>
    </row>
    <row r="33" spans="2:9" s="13" customFormat="1" ht="12.75" customHeight="1" thickBot="1" x14ac:dyDescent="0.2">
      <c r="B33" s="48" t="s">
        <v>133</v>
      </c>
      <c r="C33" s="48" t="s">
        <v>68</v>
      </c>
      <c r="D33" s="50" t="s">
        <v>69</v>
      </c>
      <c r="E33" s="42" t="s">
        <v>80</v>
      </c>
      <c r="F33" s="37">
        <v>1</v>
      </c>
      <c r="G33" s="38"/>
      <c r="H33" s="54">
        <f t="shared" si="0"/>
        <v>0</v>
      </c>
      <c r="I33" s="77"/>
    </row>
    <row r="34" spans="2:9" s="13" customFormat="1" ht="15" x14ac:dyDescent="0.15">
      <c r="B34" s="82"/>
      <c r="C34" s="55"/>
      <c r="D34" s="56" t="s">
        <v>9</v>
      </c>
      <c r="E34" s="57"/>
      <c r="F34" s="57"/>
      <c r="G34" s="58" t="s">
        <v>2</v>
      </c>
      <c r="H34" s="59">
        <f>SUM(H10:H33)</f>
        <v>0</v>
      </c>
    </row>
    <row r="35" spans="2:9" s="13" customFormat="1" ht="15" x14ac:dyDescent="0.15">
      <c r="B35" s="83"/>
      <c r="C35" s="60"/>
      <c r="D35" s="61" t="s">
        <v>3</v>
      </c>
      <c r="E35" s="62"/>
      <c r="F35" s="62"/>
      <c r="G35" s="20" t="s">
        <v>2</v>
      </c>
      <c r="H35" s="63">
        <f>H34*0.21</f>
        <v>0</v>
      </c>
    </row>
    <row r="36" spans="2:9" s="13" customFormat="1" ht="15.75" thickBot="1" x14ac:dyDescent="0.2">
      <c r="B36" s="83"/>
      <c r="C36" s="60"/>
      <c r="D36" s="64" t="s">
        <v>10</v>
      </c>
      <c r="E36" s="65"/>
      <c r="F36" s="65"/>
      <c r="G36" s="66" t="s">
        <v>2</v>
      </c>
      <c r="H36" s="67">
        <f>H35+H34</f>
        <v>0</v>
      </c>
    </row>
    <row r="37" spans="2:9" ht="24" customHeight="1" x14ac:dyDescent="0.15">
      <c r="I37" s="13"/>
    </row>
    <row r="38" spans="2:9" ht="12" customHeight="1" x14ac:dyDescent="0.15">
      <c r="I38" s="13"/>
    </row>
    <row r="39" spans="2:9" ht="12" customHeight="1" x14ac:dyDescent="0.15">
      <c r="I39" s="13"/>
    </row>
    <row r="40" spans="2:9" ht="12" customHeight="1" x14ac:dyDescent="0.15">
      <c r="I40" s="13"/>
    </row>
    <row r="41" spans="2:9" ht="12" customHeight="1" x14ac:dyDescent="0.15">
      <c r="I41" s="13"/>
    </row>
    <row r="42" spans="2:9" ht="12" customHeight="1" x14ac:dyDescent="0.15">
      <c r="I42" s="13"/>
    </row>
  </sheetData>
  <mergeCells count="1">
    <mergeCell ref="B1:H1"/>
  </mergeCells>
  <pageMargins left="0.39370079040527345" right="0.39370079040527345" top="0.7874015808105469" bottom="0.7874015808105469" header="0" footer="0"/>
  <pageSetup paperSize="9" scale="72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2024-08-26T04:44:26Z</cp:lastPrinted>
  <dcterms:created xsi:type="dcterms:W3CDTF">2014-05-16T09:31:30Z</dcterms:created>
  <dcterms:modified xsi:type="dcterms:W3CDTF">2025-01-08T13:41:19Z</dcterms:modified>
</cp:coreProperties>
</file>